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Rückstellungsberechnung" sheetId="1" r:id="rId1"/>
  </sheets>
  <definedNames>
    <definedName name="_xlnm.Print_Area" localSheetId="0">('Rückstellungsberechnung'!$A$1,'Rückstellungsberechnung'!$B$2:$D$40,'Rückstellungsberechnung'!$F$2:$M$40)</definedName>
    <definedName name="_xlnm._FilterDatabase" localSheetId="0" hidden="1">'Rückstellungsberechnung'!$O$10:$O$40</definedName>
    <definedName name="__Anonymous_Sheet_DB__1">'Rückstellungsberechnung'!$O$10:$O$40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2"/>
          </rPr>
          <t>Bildung der Rückstellung für das erste Jahr</t>
        </r>
      </text>
    </comment>
    <comment ref="D5" authorId="0">
      <text>
        <r>
          <rPr>
            <sz val="10"/>
            <rFont val="Arial"/>
            <family val="2"/>
          </rPr>
          <t>Zeitraum bis zur Auflösung der Rückstellung in Jahren</t>
        </r>
      </text>
    </comment>
    <comment ref="D7" authorId="0">
      <text>
        <r>
          <rPr>
            <sz val="10"/>
            <rFont val="Arial"/>
            <family val="2"/>
          </rPr>
          <t>Erfüllungsbetrag eintragen oder per Formel aus der Berechnung übernehmen</t>
        </r>
      </text>
    </comment>
    <comment ref="O8" authorId="0">
      <text>
        <r>
          <rPr>
            <sz val="10"/>
            <rFont val="Arial"/>
            <family val="2"/>
          </rPr>
          <t>Zum Drucken leere Zeilen ausblenden, indem “drucken” im Filter ausgewählt wird</t>
        </r>
      </text>
    </comment>
    <comment ref="H10" authorId="0">
      <text>
        <r>
          <rPr>
            <sz val="10"/>
            <rFont val="Arial"/>
            <family val="2"/>
          </rPr>
          <t>Zinssatz des jeweiligen Jahres von der Deutschen Bundesbank</t>
        </r>
      </text>
    </comment>
    <comment ref="D11" authorId="0">
      <text>
        <r>
          <rPr>
            <sz val="10"/>
            <rFont val="Arial"/>
            <family val="2"/>
          </rPr>
          <t>Heutiger Rückstellungswert</t>
        </r>
      </text>
    </comment>
    <comment ref="C12" authorId="0">
      <text>
        <r>
          <rPr>
            <sz val="10"/>
            <rFont val="Arial"/>
            <family val="2"/>
          </rPr>
          <t>Wertsteigerungsrate bzw. Inflationsrate der Leistung bzw. des Materials</t>
        </r>
      </text>
    </comment>
    <comment ref="C13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4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5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6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7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8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9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0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1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2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3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4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5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6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7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8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9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0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1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2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3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4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5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6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7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8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9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40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</commentList>
</comments>
</file>

<file path=xl/sharedStrings.xml><?xml version="1.0" encoding="utf-8"?>
<sst xmlns="http://schemas.openxmlformats.org/spreadsheetml/2006/main" count="25" uniqueCount="25">
  <si>
    <t>Berechnung des Erfüllungsbetrags</t>
  </si>
  <si>
    <t>Rückstellungsübersicht</t>
  </si>
  <si>
    <t>Bildung am</t>
  </si>
  <si>
    <t>Dauer</t>
  </si>
  <si>
    <t>Auflösung</t>
  </si>
  <si>
    <t>Druck-Berichtsfilter</t>
  </si>
  <si>
    <t>Wertsteigerung</t>
  </si>
  <si>
    <t>Erfüllungsbetrag</t>
  </si>
  <si>
    <t>Jahr</t>
  </si>
  <si>
    <t>Restlaufzeit</t>
  </si>
  <si>
    <t>Zinssatz</t>
  </si>
  <si>
    <t>Zuführung</t>
  </si>
  <si>
    <t>Zins</t>
  </si>
  <si>
    <t>Rückstellungwert</t>
  </si>
  <si>
    <t>Buchungskennzeichen</t>
  </si>
  <si>
    <t>drucken</t>
  </si>
  <si>
    <t>Maxima Buchmann, 15.01.09</t>
  </si>
  <si>
    <t>Maxima Buchmann, 15.01.10</t>
  </si>
  <si>
    <t>Maxima Buchmann, 14.01.11</t>
  </si>
  <si>
    <t>Maxima Buchmann, 16.01.12</t>
  </si>
  <si>
    <t>Maxima Buchmann, 15.01.13</t>
  </si>
  <si>
    <t>Maxima Buchmann, 15.01.14</t>
  </si>
  <si>
    <t>Maxima Buchmann, 15.01.15</t>
  </si>
  <si>
    <t>Maxima Buchmann, 15.01.16</t>
  </si>
  <si>
    <t>Maxima Buchmann, 16.01.17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</si>
</sst>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DD/MM/YY"/>
    <numFmt numFmtId="167" formatCode="0&quot; J.&quot;"/>
    <numFmt numFmtId="168" formatCode="0&quot; J.&quot;"/>
    <numFmt numFmtId="169" formatCode="#,##0.00"/>
    <numFmt numFmtId="170" formatCode="0.0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  <xf numFmtId="164" fontId="0" fillId="3" borderId="1" applyNumberFormat="0" applyAlignment="0" applyProtection="0"/>
    <xf numFmtId="164" fontId="0" fillId="0" borderId="1" applyNumberFormat="0" applyFill="0" applyAlignment="0" applyProtection="0"/>
    <xf numFmtId="164" fontId="0" fillId="0" borderId="2" applyNumberFormat="0" applyFill="0" applyAlignment="0" applyProtection="0"/>
    <xf numFmtId="164" fontId="0" fillId="0" borderId="3" applyNumberFormat="0" applyFill="0" applyAlignment="0" applyProtection="0"/>
    <xf numFmtId="164" fontId="0" fillId="4" borderId="1" applyNumberFormat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2" fillId="4" borderId="1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9" fontId="0" fillId="3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70" fontId="0" fillId="3" borderId="1" xfId="0" applyNumberFormat="1" applyFill="1" applyBorder="1" applyAlignment="1">
      <alignment/>
    </xf>
    <xf numFmtId="169" fontId="0" fillId="4" borderId="1" xfId="0" applyNumberFormat="1" applyFill="1" applyBorder="1" applyAlignment="1">
      <alignment/>
    </xf>
    <xf numFmtId="164" fontId="0" fillId="4" borderId="1" xfId="0" applyFill="1" applyBorder="1" applyAlignment="1">
      <alignment/>
    </xf>
    <xf numFmtId="169" fontId="0" fillId="0" borderId="0" xfId="0" applyNumberFormat="1" applyBorder="1" applyAlignment="1">
      <alignment/>
    </xf>
    <xf numFmtId="169" fontId="0" fillId="0" borderId="3" xfId="0" applyNumberFormat="1" applyBorder="1" applyAlignment="1">
      <alignment/>
    </xf>
    <xf numFmtId="164" fontId="0" fillId="0" borderId="1" xfId="0" applyFont="1" applyBorder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ige" xfId="20"/>
    <cellStyle name="orange" xfId="21"/>
    <cellStyle name="Rahmen grau gesamt" xfId="22"/>
    <cellStyle name="Rahmen grau lou" xfId="23"/>
    <cellStyle name="Rahmen grau rou" xfId="24"/>
    <cellStyle name="grün" xfId="25"/>
  </cellStyles>
  <dxfs count="6">
    <dxf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 patternType="solid">
          <fgColor rgb="FFFFFF00"/>
          <bgColor rgb="FFFFCC00"/>
        </patternFill>
      </fill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 patternType="solid">
          <fgColor rgb="FFFFFF00"/>
          <bgColor rgb="FFCCFF00"/>
        </patternFill>
      </fill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border>
        <left>
          <color rgb="FF000000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 patternType="solid">
          <fgColor rgb="FFCCFF66"/>
          <bgColor rgb="FFFFFF66"/>
        </patternFill>
      </fill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border>
        <left style="hair">
          <color rgb="FFB2B2B2"/>
        </left>
        <right>
          <color rgb="FF000000"/>
        </right>
        <top style="hair"/>
        <bottom style="hair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O4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2" width="11.57421875" style="0" customWidth="1"/>
    <col min="3" max="3" width="16.421875" style="0" customWidth="1"/>
    <col min="4" max="4" width="15.421875" style="0" customWidth="1"/>
    <col min="5" max="7" width="11.57421875" style="0" customWidth="1"/>
    <col min="8" max="8" width="9.28125" style="0" customWidth="1"/>
    <col min="9" max="10" width="11.57421875" style="0" customWidth="1"/>
    <col min="11" max="11" width="17.00390625" style="0" customWidth="1"/>
    <col min="12" max="12" width="1.421875" style="0" customWidth="1"/>
    <col min="13" max="13" width="48.00390625" style="0" customWidth="1"/>
    <col min="14" max="14" width="11.57421875" style="0" customWidth="1"/>
    <col min="15" max="15" width="13.421875" style="0" customWidth="1"/>
    <col min="16" max="16" width="15.421875" style="0" customWidth="1"/>
    <col min="17" max="16384" width="11.57421875" style="0" customWidth="1"/>
  </cols>
  <sheetData>
    <row r="2" spans="2:6" ht="12.75">
      <c r="B2" s="1" t="s">
        <v>0</v>
      </c>
      <c r="F2" s="1" t="s">
        <v>1</v>
      </c>
    </row>
    <row r="4" spans="2:8" ht="12.75">
      <c r="B4" s="2" t="s">
        <v>2</v>
      </c>
      <c r="C4" s="3"/>
      <c r="D4" s="4">
        <v>39813</v>
      </c>
      <c r="F4" s="2" t="str">
        <f>B4</f>
        <v>Bildung am</v>
      </c>
      <c r="G4" s="3"/>
      <c r="H4" s="5">
        <f>D4</f>
        <v>39813</v>
      </c>
    </row>
    <row r="5" spans="2:8" ht="12.75">
      <c r="B5" s="2" t="s">
        <v>3</v>
      </c>
      <c r="C5" s="3"/>
      <c r="D5" s="6">
        <v>9</v>
      </c>
      <c r="F5" s="2" t="str">
        <f>B5</f>
        <v>Dauer</v>
      </c>
      <c r="G5" s="3"/>
      <c r="H5" s="7">
        <f>D5</f>
        <v>9</v>
      </c>
    </row>
    <row r="6" spans="2:8" ht="12.75">
      <c r="B6" s="2" t="s">
        <v>4</v>
      </c>
      <c r="C6" s="3"/>
      <c r="D6" s="8">
        <f>EDATE(D4,(D5-1)*12)</f>
        <v>42735</v>
      </c>
      <c r="F6" s="2" t="str">
        <f>B6</f>
        <v>Auflösung</v>
      </c>
      <c r="G6" s="3"/>
      <c r="H6" s="5">
        <f>D6</f>
        <v>42735</v>
      </c>
    </row>
    <row r="7" spans="2:8" ht="12.75">
      <c r="B7" s="2" t="str">
        <f>"Erfüllungsbetrag "&amp;YEAR(D6)</f>
        <v>Erfüllungsbetrag 2016</v>
      </c>
      <c r="C7" s="3"/>
      <c r="D7" s="9">
        <f>ROUND(INDEX(D11:D40,ROUND(D5,0),1),2)</f>
        <v>1757.49</v>
      </c>
      <c r="F7" s="2" t="str">
        <f>B7</f>
        <v>Erfüllungsbetrag 2016</v>
      </c>
      <c r="G7" s="3"/>
      <c r="H7" s="10">
        <f>D7</f>
        <v>1757.49</v>
      </c>
    </row>
    <row r="8" ht="12.75">
      <c r="O8" t="s">
        <v>5</v>
      </c>
    </row>
    <row r="10" spans="2:15" ht="12.75">
      <c r="B10" s="11" t="str">
        <f>F10</f>
        <v>Jahr</v>
      </c>
      <c r="C10" s="12" t="s">
        <v>6</v>
      </c>
      <c r="D10" s="12" t="s">
        <v>7</v>
      </c>
      <c r="F10" s="13" t="s">
        <v>8</v>
      </c>
      <c r="G10" s="13" t="s">
        <v>9</v>
      </c>
      <c r="H10" s="14" t="s">
        <v>10</v>
      </c>
      <c r="I10" s="15" t="s">
        <v>11</v>
      </c>
      <c r="J10" s="15" t="s">
        <v>12</v>
      </c>
      <c r="K10" s="16" t="s">
        <v>13</v>
      </c>
      <c r="L10" s="17"/>
      <c r="M10" s="18" t="s">
        <v>14</v>
      </c>
      <c r="O10" s="19" t="s">
        <v>15</v>
      </c>
    </row>
    <row r="11" spans="2:15" ht="12.75">
      <c r="B11" s="20">
        <f>F11</f>
        <v>2008</v>
      </c>
      <c r="D11" s="21">
        <v>1500</v>
      </c>
      <c r="F11" s="22">
        <f>YEAR(D4)</f>
        <v>2008</v>
      </c>
      <c r="G11" s="23">
        <f>D5</f>
        <v>9</v>
      </c>
      <c r="H11" s="24">
        <v>0.049100000000000005</v>
      </c>
      <c r="I11" s="25">
        <f>K11</f>
        <v>159.97863344803687</v>
      </c>
      <c r="J11" s="26"/>
      <c r="K11" s="27">
        <f>FV(H11,$H$5+1-G11,-PMT(H11,$H$5,0,-$H$7,0),0,0)</f>
        <v>159.97863344803687</v>
      </c>
      <c r="L11" s="28"/>
      <c r="M11" s="29" t="s">
        <v>16</v>
      </c>
      <c r="O11" t="str">
        <f>IF(F11="","ausblenden","drucken")</f>
        <v>drucken</v>
      </c>
    </row>
    <row r="12" spans="2:15" ht="12.75">
      <c r="B12" s="20">
        <f>F12</f>
        <v>2009</v>
      </c>
      <c r="C12" s="24">
        <v>0.02</v>
      </c>
      <c r="D12" s="30">
        <f>IF(B12&lt;&gt;"",D11+D11*C12,"")</f>
        <v>1530</v>
      </c>
      <c r="F12" s="20">
        <f>IF(AND(F11-F$11&lt;$D$5-1,F11&lt;&gt;""),F11+1,"")</f>
        <v>2009</v>
      </c>
      <c r="G12" s="31">
        <f>IF(F12="","",G11-1)</f>
        <v>8</v>
      </c>
      <c r="H12" s="24">
        <v>0.0478</v>
      </c>
      <c r="I12" s="30">
        <f>IF(H12="","",K12-K11-J12)</f>
        <v>161.53136655196315</v>
      </c>
      <c r="J12" s="30">
        <f>IF(H12="","",ROUND(K11*H11,2))</f>
        <v>7.85</v>
      </c>
      <c r="K12" s="27">
        <f>IF(H12="","",ROUND(FV(H12,$H$5+1-G12,-PMT(H12,$H$5,0,-$H$7,0),0,0),2))</f>
        <v>329.36</v>
      </c>
      <c r="L12" s="30"/>
      <c r="M12" s="29" t="s">
        <v>17</v>
      </c>
      <c r="O12" t="str">
        <f>IF(F12="","ausblenden","drucken")</f>
        <v>drucken</v>
      </c>
    </row>
    <row r="13" spans="2:15" ht="12.75">
      <c r="B13" s="20">
        <f>F13</f>
        <v>2010</v>
      </c>
      <c r="C13" s="32">
        <f>IF(F13&lt;&gt;"",C12,"")</f>
        <v>0.02</v>
      </c>
      <c r="D13" s="30">
        <f>IF(B13&lt;&gt;"",D12+D12*C13,"")</f>
        <v>1560.6</v>
      </c>
      <c r="F13" s="20">
        <f>IF(AND(F12-F$11&lt;$D$5-1,F12&lt;&gt;""),F12+1,"")</f>
        <v>2010</v>
      </c>
      <c r="G13" s="31">
        <f>IF(F13="","",G12-1)</f>
        <v>7</v>
      </c>
      <c r="H13" s="24">
        <v>0.0459</v>
      </c>
      <c r="I13" s="30">
        <f>IF(H13="","",K13-K12-J13)</f>
        <v>163.85999999999996</v>
      </c>
      <c r="J13" s="30">
        <f>IF(H13="","",ROUND(K12*H12,2))</f>
        <v>15.74</v>
      </c>
      <c r="K13" s="27">
        <f>IF(H13="","",ROUND(FV(H13,$H$5+1-G13,-PMT(H13,$H$5,0,-$H$7,0),0,0),2))</f>
        <v>508.96</v>
      </c>
      <c r="L13" s="30"/>
      <c r="M13" s="29" t="s">
        <v>18</v>
      </c>
      <c r="O13" t="str">
        <f>IF(F13="","ausblenden","drucken")</f>
        <v>drucken</v>
      </c>
    </row>
    <row r="14" spans="2:15" ht="12.75">
      <c r="B14" s="20">
        <f>F14</f>
        <v>2011</v>
      </c>
      <c r="C14" s="32">
        <f>IF(F14&lt;&gt;"",C13,"")</f>
        <v>0.02</v>
      </c>
      <c r="D14" s="30">
        <f>IF(B14&lt;&gt;"",D13+D13*C14,"")</f>
        <v>1591.812</v>
      </c>
      <c r="F14" s="20">
        <f>IF(AND(F13-F$11&lt;$D$5-1,F13&lt;&gt;""),F13+1,"")</f>
        <v>2011</v>
      </c>
      <c r="G14" s="31">
        <f>IF(F14="","",G13-1)</f>
        <v>6</v>
      </c>
      <c r="H14" s="24">
        <v>0.0449</v>
      </c>
      <c r="I14" s="30">
        <f>IF(H14="","",K14-K13-J14)</f>
        <v>163.92000000000002</v>
      </c>
      <c r="J14" s="30">
        <f>IF(H14="","",ROUND(K13*H13,2))</f>
        <v>23.36</v>
      </c>
      <c r="K14" s="27">
        <f>IF(H14="","",ROUND(FV(H14,$H$5+1-G14,-PMT(H14,$H$5,0,-$H$7,0),0,0),2))</f>
        <v>696.24</v>
      </c>
      <c r="L14" s="30"/>
      <c r="M14" s="29" t="s">
        <v>19</v>
      </c>
      <c r="O14" t="str">
        <f>IF(F14="","ausblenden","drucken")</f>
        <v>drucken</v>
      </c>
    </row>
    <row r="15" spans="2:15" ht="12.75">
      <c r="B15" s="20">
        <f>F15</f>
        <v>2012</v>
      </c>
      <c r="C15" s="32">
        <f>IF(F15&lt;&gt;"",C14,"")</f>
        <v>0.02</v>
      </c>
      <c r="D15" s="30">
        <f>IF(B15&lt;&gt;"",D14+D14*C15,"")</f>
        <v>1623.64824</v>
      </c>
      <c r="F15" s="20">
        <f>IF(AND(F14-F$11&lt;$D$5-1,F14&lt;&gt;""),F14+1,"")</f>
        <v>2012</v>
      </c>
      <c r="G15" s="31">
        <f>IF(F15="","",G14-1)</f>
        <v>5</v>
      </c>
      <c r="H15" s="24">
        <v>0.0422</v>
      </c>
      <c r="I15" s="30">
        <f>IF(H15="","",K15-K14-J15)</f>
        <v>167.84000000000003</v>
      </c>
      <c r="J15" s="30">
        <f>IF(H15="","",ROUND(K14*H14,2))</f>
        <v>31.26</v>
      </c>
      <c r="K15" s="27">
        <f>IF(H15="","",ROUND(FV(H15,$H$5+1-G15,-PMT(H15,$H$5,0,-$H$7,0),0,0),2))</f>
        <v>895.34</v>
      </c>
      <c r="L15" s="30"/>
      <c r="M15" s="29" t="s">
        <v>20</v>
      </c>
      <c r="O15" t="str">
        <f>IF(F15="","ausblenden","drucken")</f>
        <v>drucken</v>
      </c>
    </row>
    <row r="16" spans="2:15" ht="12.75">
      <c r="B16" s="20">
        <f>F16</f>
        <v>2013</v>
      </c>
      <c r="C16" s="32">
        <f>IF(F16&lt;&gt;"",C15,"")</f>
        <v>0.02</v>
      </c>
      <c r="D16" s="30">
        <f>IF(B16&lt;&gt;"",D15+D15*C16,"")</f>
        <v>1656.1212048</v>
      </c>
      <c r="F16" s="20">
        <f>IF(AND(F15-F$11&lt;$D$5-1,F15&lt;&gt;""),F15+1,"")</f>
        <v>2013</v>
      </c>
      <c r="G16" s="31">
        <f>IF(F16="","",G15-1)</f>
        <v>4</v>
      </c>
      <c r="H16" s="24">
        <v>0.0376</v>
      </c>
      <c r="I16" s="30">
        <f>IF(H16="","",K16-K15-J16)</f>
        <v>172.60999999999999</v>
      </c>
      <c r="J16" s="30">
        <f>IF(H16="","",ROUND(K15*H15,2))</f>
        <v>37.78</v>
      </c>
      <c r="K16" s="27">
        <f>IF(H16="","",ROUND(FV(H16,$H$5+1-G16,-PMT(H16,$H$5,0,-$H$7,0),0,0),2))</f>
        <v>1105.73</v>
      </c>
      <c r="L16" s="30"/>
      <c r="M16" s="29" t="s">
        <v>21</v>
      </c>
      <c r="O16" t="str">
        <f>IF(F16="","ausblenden","drucken")</f>
        <v>drucken</v>
      </c>
    </row>
    <row r="17" spans="2:15" ht="12.75">
      <c r="B17" s="20">
        <f>F17</f>
        <v>2014</v>
      </c>
      <c r="C17" s="32">
        <f>IF(F17&lt;&gt;"",C16,"")</f>
        <v>0.02</v>
      </c>
      <c r="D17" s="30">
        <f>IF(B17&lt;&gt;"",D16+D16*C17,"")</f>
        <v>1689.243628896</v>
      </c>
      <c r="F17" s="20">
        <f>IF(AND(F16-F$11&lt;$D$5-1,F16&lt;&gt;""),F16+1,"")</f>
        <v>2014</v>
      </c>
      <c r="G17" s="31">
        <f>IF(F17="","",G16-1)</f>
        <v>3</v>
      </c>
      <c r="H17" s="24">
        <v>0.0307</v>
      </c>
      <c r="I17" s="30">
        <f>IF(H17="","",K17-K16-J17)</f>
        <v>177.2999999999999</v>
      </c>
      <c r="J17" s="30">
        <f>IF(H17="","",ROUND(K16*H16,2))</f>
        <v>41.58</v>
      </c>
      <c r="K17" s="27">
        <f>IF(H17="","",ROUND(FV(H17,$H$5+1-G17,-PMT(H17,$H$5,0,-$H$7,0),0,0),2))</f>
        <v>1324.61</v>
      </c>
      <c r="L17" s="30"/>
      <c r="M17" s="29" t="s">
        <v>22</v>
      </c>
      <c r="O17" t="str">
        <f>IF(F17="","ausblenden","drucken")</f>
        <v>drucken</v>
      </c>
    </row>
    <row r="18" spans="2:15" ht="12.75">
      <c r="B18" s="20">
        <f>F18</f>
        <v>2015</v>
      </c>
      <c r="C18" s="32">
        <f>IF(F18&lt;&gt;"",C17,"")</f>
        <v>0.02</v>
      </c>
      <c r="D18" s="30">
        <f>IF(B18&lt;&gt;"",D17+D17*C18,"")</f>
        <v>1723.02850147392</v>
      </c>
      <c r="F18" s="20">
        <f>IF(AND(F17-F$11&lt;$D$5-1,F17&lt;&gt;""),F17+1,"")</f>
        <v>2015</v>
      </c>
      <c r="G18" s="31">
        <f>IF(F18="","",G17-1)</f>
        <v>2</v>
      </c>
      <c r="H18" s="24">
        <v>0.0216</v>
      </c>
      <c r="I18" s="30">
        <f>IF(H18="","",K18-K17-J18)</f>
        <v>179.82999999999998</v>
      </c>
      <c r="J18" s="30">
        <f>IF(H18="","",ROUND(K17*H17,2))</f>
        <v>40.67</v>
      </c>
      <c r="K18" s="27">
        <f>IF(H18="","",ROUND(FV(H18,$H$5+1-G18,-PMT(H18,$H$5,0,-$H$7,0),0,0),2))</f>
        <v>1545.11</v>
      </c>
      <c r="L18" s="30"/>
      <c r="M18" s="29" t="s">
        <v>23</v>
      </c>
      <c r="O18" t="str">
        <f>IF(F18="","ausblenden","drucken")</f>
        <v>drucken</v>
      </c>
    </row>
    <row r="19" spans="2:15" ht="12.75">
      <c r="B19" s="20">
        <f>F19</f>
        <v>2016</v>
      </c>
      <c r="C19" s="32">
        <f>IF(F19&lt;&gt;"",C18,"")</f>
        <v>0.02</v>
      </c>
      <c r="D19" s="30">
        <f>IF(B19&lt;&gt;"",D18+D18*C19,"")</f>
        <v>1757.4890715033985</v>
      </c>
      <c r="F19" s="20">
        <f>IF(AND(F18-F$11&lt;$D$5-1,F18&lt;&gt;""),F18+1,"")</f>
        <v>2016</v>
      </c>
      <c r="G19" s="31">
        <f>IF(F19="","",G18-1)</f>
        <v>1</v>
      </c>
      <c r="H19" s="24">
        <v>0.0159</v>
      </c>
      <c r="I19" s="30">
        <f>IF(H19="","",K19-K18-J19)</f>
        <v>179.0100000000001</v>
      </c>
      <c r="J19" s="30">
        <f>IF(H19="","",ROUND(K18*H18,2))</f>
        <v>33.37</v>
      </c>
      <c r="K19" s="27">
        <f>IF(H19="","",ROUND(FV(H19,$H$5+1-G19,-PMT(H19,$H$5,0,-$H$7,0),0,0),2))</f>
        <v>1757.49</v>
      </c>
      <c r="L19" s="30"/>
      <c r="M19" s="29" t="s">
        <v>24</v>
      </c>
      <c r="O19" t="str">
        <f>IF(F19="","ausblenden","drucken")</f>
        <v>drucken</v>
      </c>
    </row>
    <row r="20" spans="2:15" ht="12.75">
      <c r="B20" s="20">
        <f>F20</f>
      </c>
      <c r="C20" s="32">
        <f>IF(F20&lt;&gt;"",C19,"")</f>
      </c>
      <c r="D20" s="30">
        <f>IF(B20&lt;&gt;"",D19+D19*C20,"")</f>
      </c>
      <c r="F20" s="20">
        <f>IF(AND(F19-F$11&lt;$D$5-1,F19&lt;&gt;""),F19+1,"")</f>
      </c>
      <c r="G20" s="31">
        <f>IF(F20="","",G19-1)</f>
      </c>
      <c r="H20" s="33"/>
      <c r="I20" s="30">
        <f>IF(H20="","",K20-K19-J20)</f>
      </c>
      <c r="J20" s="30">
        <f>IF(H20="","",ROUND(K19*H19,2))</f>
      </c>
      <c r="K20" s="27">
        <f>IF(H20="","",ROUND(FV(H20,$H$5+1-G20,-PMT(H20,$H$5,0,-$H$7,0),0,0),2))</f>
      </c>
      <c r="L20" s="30"/>
      <c r="O20" t="str">
        <f>IF(F20="","ausblenden","drucken")</f>
        <v>ausblenden</v>
      </c>
    </row>
    <row r="21" spans="2:15" ht="12.75">
      <c r="B21" s="20">
        <f>F21</f>
      </c>
      <c r="C21" s="32">
        <f>IF(F21&lt;&gt;"",C20,"")</f>
      </c>
      <c r="D21" s="30">
        <f>IF(B21&lt;&gt;"",D20+D20*C21,"")</f>
      </c>
      <c r="F21" s="20">
        <f>IF(AND(F20-F$11&lt;$D$5-1,F20&lt;&gt;""),F20+1,"")</f>
      </c>
      <c r="G21" s="34">
        <f>IF(F21="","",G20-1)</f>
      </c>
      <c r="H21" s="33"/>
      <c r="I21" s="30">
        <f>IF(H21="","",K21-K20-J21)</f>
      </c>
      <c r="J21" s="30">
        <f>IF(H21="","",ROUND(K20*H20,2))</f>
      </c>
      <c r="K21" s="27">
        <f>IF(H21="","",ROUND(FV(H21,$H$5+1-G21,-PMT(H21,$H$5,0,-$H$7,0),0,0),2))</f>
      </c>
      <c r="L21" s="30"/>
      <c r="O21" t="str">
        <f>IF(F21="","ausblenden","drucken")</f>
        <v>ausblenden</v>
      </c>
    </row>
    <row r="22" spans="2:15" ht="12.75">
      <c r="B22" s="20">
        <f>F22</f>
      </c>
      <c r="C22" s="32">
        <f>IF(F22&lt;&gt;"",C21,"")</f>
      </c>
      <c r="D22" s="30">
        <f>IF(B22&lt;&gt;"",D21+D21*C22,"")</f>
      </c>
      <c r="F22" s="20">
        <f>IF(AND(F21-F$11&lt;$D$5-1,F21&lt;&gt;""),F21+1,"")</f>
      </c>
      <c r="G22" s="31">
        <f>IF(F22="","",G21-1)</f>
      </c>
      <c r="H22" s="33"/>
      <c r="I22" s="30">
        <f>IF(H22="","",K22-K21-J22)</f>
      </c>
      <c r="J22" s="30">
        <f>IF(H22="","",ROUND(K21*H21,2))</f>
      </c>
      <c r="K22" s="27">
        <f>IF(H22="","",ROUND(FV(H22,$H$5+1-G22,-PMT(H22,$H$5,0,-$H$7,0),0,0),2))</f>
      </c>
      <c r="L22" s="30"/>
      <c r="O22" t="str">
        <f>IF(F22="","ausblenden","drucken")</f>
        <v>ausblenden</v>
      </c>
    </row>
    <row r="23" spans="2:15" ht="12.75">
      <c r="B23" s="20">
        <f>F23</f>
      </c>
      <c r="C23" s="32">
        <f>IF(F23&lt;&gt;"",C22,"")</f>
      </c>
      <c r="D23" s="30">
        <f>IF(B23&lt;&gt;"",D22+D22*C23,"")</f>
      </c>
      <c r="F23" s="20">
        <f>IF(AND(F22-F$11&lt;$D$5-1,F22&lt;&gt;""),F22+1,"")</f>
      </c>
      <c r="G23" s="31">
        <f>IF(F23="","",G22-1)</f>
      </c>
      <c r="H23" s="33"/>
      <c r="I23" s="30">
        <f>IF(H23="","",K23-K22-J23)</f>
      </c>
      <c r="J23" s="30">
        <f>IF(H23="","",ROUND(K22*H22,2))</f>
      </c>
      <c r="K23" s="27">
        <f>IF(H23="","",ROUND(FV(H23,$H$5+1-G23,-PMT(H23,$H$5,0,-$H$7,0),0,0),2))</f>
      </c>
      <c r="L23" s="30"/>
      <c r="O23" t="str">
        <f>IF(F23="","ausblenden","drucken")</f>
        <v>ausblenden</v>
      </c>
    </row>
    <row r="24" spans="2:15" ht="12.75">
      <c r="B24" s="20">
        <f>F24</f>
      </c>
      <c r="C24" s="32">
        <f>IF(F24&lt;&gt;"",C23,"")</f>
      </c>
      <c r="D24" s="30">
        <f>IF(B24&lt;&gt;"",D23+D23*C24,"")</f>
      </c>
      <c r="F24" s="20">
        <f>IF(AND(F23-F$11&lt;$D$5-1,F23&lt;&gt;""),F23+1,"")</f>
      </c>
      <c r="G24" s="31">
        <f>IF(F24="","",G23-1)</f>
      </c>
      <c r="H24" s="33"/>
      <c r="I24" s="30">
        <f>IF(H24="","",K24-K23-J24)</f>
      </c>
      <c r="J24" s="30">
        <f>IF(H24="","",ROUND(K23*H23,2))</f>
      </c>
      <c r="K24" s="27">
        <f>IF(H24="","",ROUND(FV(H24,$H$5+1-G24,-PMT(H24,$H$5,0,-$H$7,0),0,0),2))</f>
      </c>
      <c r="L24" s="30"/>
      <c r="O24" t="str">
        <f>IF(F24="","ausblenden","drucken")</f>
        <v>ausblenden</v>
      </c>
    </row>
    <row r="25" spans="2:15" ht="12.75">
      <c r="B25" s="20">
        <f>F25</f>
      </c>
      <c r="C25" s="32">
        <f>IF(F25&lt;&gt;"",C24,"")</f>
      </c>
      <c r="D25" s="30">
        <f>IF(B25&lt;&gt;"",D24+D24*C25,"")</f>
      </c>
      <c r="F25" s="20">
        <f>IF(AND(F24-F$11&lt;$D$5-1,F24&lt;&gt;""),F24+1,"")</f>
      </c>
      <c r="G25" s="31">
        <f>IF(F25="","",G24-1)</f>
      </c>
      <c r="H25" s="33"/>
      <c r="I25" s="30">
        <f>IF(H25="","",K25-K24-J25)</f>
      </c>
      <c r="J25" s="30">
        <f>IF(H25="","",ROUND(K24*H24,2))</f>
      </c>
      <c r="K25" s="27">
        <f>IF(H25="","",ROUND(FV(H25,$H$5+1-G25,-PMT(H25,$H$5,0,-$H$7,0),0,0),2))</f>
      </c>
      <c r="L25" s="30"/>
      <c r="O25" t="str">
        <f>IF(F25="","ausblenden","drucken")</f>
        <v>ausblenden</v>
      </c>
    </row>
    <row r="26" spans="2:15" ht="12.75">
      <c r="B26" s="20">
        <f>F26</f>
      </c>
      <c r="C26" s="32">
        <f>IF(F26&lt;&gt;"",C25,"")</f>
      </c>
      <c r="D26" s="30">
        <f>IF(B26&lt;&gt;"",D25+D25*C26,"")</f>
      </c>
      <c r="F26" s="20">
        <f>IF(AND(F25-F$11&lt;$D$5-1,F25&lt;&gt;""),F25+1,"")</f>
      </c>
      <c r="G26" s="31">
        <f>IF(F26="","",G25-1)</f>
      </c>
      <c r="H26" s="33"/>
      <c r="I26" s="30">
        <f>IF(H26="","",K26-K25-J26)</f>
      </c>
      <c r="J26" s="30">
        <f>IF(H26="","",ROUND(K25*H25,2))</f>
      </c>
      <c r="K26" s="27">
        <f>IF(H26="","",ROUND(FV(H26,$H$5+1-G26,-PMT(H26,$H$5,0,-$H$7,0),0,0),2))</f>
      </c>
      <c r="L26" s="30"/>
      <c r="O26" t="str">
        <f>IF(F26="","ausblenden","drucken")</f>
        <v>ausblenden</v>
      </c>
    </row>
    <row r="27" spans="2:15" ht="12.75">
      <c r="B27" s="20">
        <f>F27</f>
      </c>
      <c r="C27" s="32">
        <f>IF(F27&lt;&gt;"",C26,"")</f>
      </c>
      <c r="D27" s="30">
        <f>IF(B27&lt;&gt;"",D26+D26*C27,"")</f>
      </c>
      <c r="F27" s="20">
        <f>IF(AND(F26-F$11&lt;$D$5-1,F26&lt;&gt;""),F26+1,"")</f>
      </c>
      <c r="G27" s="31">
        <f>IF(F27="","",G26-1)</f>
      </c>
      <c r="H27" s="33"/>
      <c r="I27" s="30">
        <f>IF(H27="","",K27-K26-J27)</f>
      </c>
      <c r="J27" s="30">
        <f>IF(H27="","",ROUND(K26*H26,2))</f>
      </c>
      <c r="K27" s="27">
        <f>IF(H27="","",ROUND(FV(H27,$H$5+1-G27,-PMT(H27,$H$5,0,-$H$7,0),0,0),2))</f>
      </c>
      <c r="L27" s="30"/>
      <c r="O27" t="str">
        <f>IF(F27="","ausblenden","drucken")</f>
        <v>ausblenden</v>
      </c>
    </row>
    <row r="28" spans="2:15" ht="12.75">
      <c r="B28" s="20">
        <f>F28</f>
      </c>
      <c r="C28" s="32">
        <f>IF(F28&lt;&gt;"",C27,"")</f>
      </c>
      <c r="D28" s="30">
        <f>IF(B28&lt;&gt;"",D27+D27*C28,"")</f>
      </c>
      <c r="F28" s="20">
        <f>IF(AND(F27-F$11&lt;$D$5-1,F27&lt;&gt;""),F27+1,"")</f>
      </c>
      <c r="G28" s="31">
        <f>IF(F28="","",G27-1)</f>
      </c>
      <c r="H28" s="33"/>
      <c r="I28" s="30">
        <f>IF(H28="","",K28-K27-J28)</f>
      </c>
      <c r="J28" s="30">
        <f>IF(H28="","",ROUND(K27*H27,2))</f>
      </c>
      <c r="K28" s="27">
        <f>IF(H28="","",ROUND(FV(H28,$H$5+1-G28,-PMT(H28,$H$5,0,-$H$7,0),0,0),2))</f>
      </c>
      <c r="L28" s="30"/>
      <c r="O28" t="str">
        <f>IF(F28="","ausblenden","drucken")</f>
        <v>ausblenden</v>
      </c>
    </row>
    <row r="29" spans="2:15" ht="12.75">
      <c r="B29" s="20">
        <f>F29</f>
      </c>
      <c r="C29" s="32">
        <f>IF(F29&lt;&gt;"",C28,"")</f>
      </c>
      <c r="D29" s="30">
        <f>IF(B29&lt;&gt;"",D28+D28*C29,"")</f>
      </c>
      <c r="F29" s="20">
        <f>IF(AND(F28-F$11&lt;$D$5-1,F28&lt;&gt;""),F28+1,"")</f>
      </c>
      <c r="G29" s="31">
        <f>IF(F29="","",G28-1)</f>
      </c>
      <c r="H29" s="33"/>
      <c r="I29" s="30">
        <f>IF(H29="","",K29-K28-J29)</f>
      </c>
      <c r="J29" s="30">
        <f>IF(H29="","",ROUND(K28*H28,2))</f>
      </c>
      <c r="K29" s="27">
        <f>IF(H29="","",ROUND(FV(H29,$H$5+1-G29,-PMT(H29,$H$5,0,-$H$7,0),0,0),2))</f>
      </c>
      <c r="L29" s="30"/>
      <c r="O29" t="str">
        <f>IF(F29="","ausblenden","drucken")</f>
        <v>ausblenden</v>
      </c>
    </row>
    <row r="30" spans="2:15" ht="12.75">
      <c r="B30" s="20">
        <f>F30</f>
      </c>
      <c r="C30" s="32">
        <f>IF(F30&lt;&gt;"",C29,"")</f>
      </c>
      <c r="D30" s="30">
        <f>IF(B30&lt;&gt;"",D29+D29*C30,"")</f>
      </c>
      <c r="F30" s="20">
        <f>IF(AND(F29-F$11&lt;$D$5-1,F29&lt;&gt;""),F29+1,"")</f>
      </c>
      <c r="G30" s="31">
        <f>IF(F30="","",G29-1)</f>
      </c>
      <c r="H30" s="33"/>
      <c r="I30" s="30">
        <f>IF(H30="","",K30-K29-J30)</f>
      </c>
      <c r="J30" s="30">
        <f>IF(H30="","",ROUND(K29*H29,2))</f>
      </c>
      <c r="K30" s="27">
        <f>IF(H30="","",ROUND(FV(H30,$H$5+1-G30,-PMT(H30,$H$5,0,-$H$7,0),0,0),2))</f>
      </c>
      <c r="L30" s="30"/>
      <c r="O30" t="str">
        <f>IF(F30="","ausblenden","drucken")</f>
        <v>ausblenden</v>
      </c>
    </row>
    <row r="31" spans="2:15" ht="12.75">
      <c r="B31" s="20">
        <f>F31</f>
      </c>
      <c r="C31" s="32">
        <f>IF(F31&lt;&gt;"",C30,"")</f>
      </c>
      <c r="D31" s="30">
        <f>IF(B31&lt;&gt;"",D30+D30*C31,"")</f>
      </c>
      <c r="F31" s="20">
        <f>IF(AND(F30-F$11&lt;$D$5-1,F30&lt;&gt;""),F30+1,"")</f>
      </c>
      <c r="G31" s="31">
        <f>IF(F31="","",G30-1)</f>
      </c>
      <c r="H31" s="33"/>
      <c r="I31" s="30">
        <f>IF(H31="","",K31-K30-J31)</f>
      </c>
      <c r="J31" s="30">
        <f>IF(H31="","",ROUND(K30*H30,2))</f>
      </c>
      <c r="K31" s="27">
        <f>IF(H31="","",ROUND(FV(H31,$H$5+1-G31,-PMT(H31,$H$5,0,-$H$7,0),0,0),2))</f>
      </c>
      <c r="L31" s="30"/>
      <c r="O31" t="str">
        <f>IF(F31="","ausblenden","drucken")</f>
        <v>ausblenden</v>
      </c>
    </row>
    <row r="32" spans="2:15" ht="12.75">
      <c r="B32" s="20">
        <f>F32</f>
      </c>
      <c r="C32" s="32">
        <f>IF(F32&lt;&gt;"",C31,"")</f>
      </c>
      <c r="D32" s="30">
        <f>IF(B32&lt;&gt;"",D31+D31*C32,"")</f>
      </c>
      <c r="F32" s="20">
        <f>IF(AND(F31-F$11&lt;$D$5-1,F31&lt;&gt;""),F31+1,"")</f>
      </c>
      <c r="G32" s="31">
        <f>IF(F32="","",G31-1)</f>
      </c>
      <c r="H32" s="33"/>
      <c r="I32" s="30">
        <f>IF(H32="","",K32-K31-J32)</f>
      </c>
      <c r="J32" s="30">
        <f>IF(H32="","",ROUND(K31*H31,2))</f>
      </c>
      <c r="K32" s="27">
        <f>IF(H32="","",ROUND(FV(H32,$H$5+1-G32,-PMT(H32,$H$5,0,-$H$7,0),0,0),2))</f>
      </c>
      <c r="L32" s="30"/>
      <c r="O32" t="str">
        <f>IF(F32="","ausblenden","drucken")</f>
        <v>ausblenden</v>
      </c>
    </row>
    <row r="33" spans="2:15" ht="12.75">
      <c r="B33" s="20">
        <f>F33</f>
      </c>
      <c r="C33" s="32">
        <f>IF(F33&lt;&gt;"",C32,"")</f>
      </c>
      <c r="D33" s="30">
        <f>IF(B33&lt;&gt;"",D32+D32*C33,"")</f>
      </c>
      <c r="F33" s="20">
        <f>IF(AND(F32-F$11&lt;$D$5-1,F32&lt;&gt;""),F32+1,"")</f>
      </c>
      <c r="G33" s="31">
        <f>IF(F33="","",G32-1)</f>
      </c>
      <c r="H33" s="33"/>
      <c r="I33" s="30">
        <f>IF(H33="","",K33-K32-J33)</f>
      </c>
      <c r="J33" s="30">
        <f>IF(H33="","",ROUND(K32*H32,2))</f>
      </c>
      <c r="K33" s="27">
        <f>IF(H33="","",ROUND(FV(H33,$H$5+1-G33,-PMT(H33,$H$5,0,-$H$7,0),0,0),2))</f>
      </c>
      <c r="L33" s="30"/>
      <c r="O33" t="str">
        <f>IF(F33="","ausblenden","drucken")</f>
        <v>ausblenden</v>
      </c>
    </row>
    <row r="34" spans="2:15" ht="12.75">
      <c r="B34" s="20">
        <f>F34</f>
      </c>
      <c r="C34" s="32">
        <f>IF(F34&lt;&gt;"",C33,"")</f>
      </c>
      <c r="D34" s="30">
        <f>IF(B34&lt;&gt;"",D33+D33*C34,"")</f>
      </c>
      <c r="F34" s="20">
        <f>IF(AND(F33-F$11&lt;$D$5-1,F33&lt;&gt;""),F33+1,"")</f>
      </c>
      <c r="G34" s="31">
        <f>IF(F34="","",G33-1)</f>
      </c>
      <c r="H34" s="33"/>
      <c r="I34" s="30">
        <f>IF(H34="","",K34-K33-J34)</f>
      </c>
      <c r="J34" s="30">
        <f>IF(H34="","",ROUND(K33*H33,2))</f>
      </c>
      <c r="K34" s="27">
        <f>IF(H34="","",ROUND(FV(H34,$H$5+1-G34,-PMT(H34,$H$5,0,-$H$7,0),0,0),2))</f>
      </c>
      <c r="L34" s="30"/>
      <c r="O34" t="str">
        <f>IF(F34="","ausblenden","drucken")</f>
        <v>ausblenden</v>
      </c>
    </row>
    <row r="35" spans="2:15" ht="12.75">
      <c r="B35" s="20">
        <f>F35</f>
      </c>
      <c r="C35" s="32">
        <f>IF(F35&lt;&gt;"",C34,"")</f>
      </c>
      <c r="D35" s="30">
        <f>IF(B35&lt;&gt;"",D34+D34*C35,"")</f>
      </c>
      <c r="F35" s="20">
        <f>IF(AND(F34-F$11&lt;$D$5-1,F34&lt;&gt;""),F34+1,"")</f>
      </c>
      <c r="G35" s="31">
        <f>IF(F35="","",G34-1)</f>
      </c>
      <c r="H35" s="33"/>
      <c r="I35" s="30">
        <f>IF(H35="","",K35-K34-J35)</f>
      </c>
      <c r="J35" s="30">
        <f>IF(H35="","",ROUND(K34*H34,2))</f>
      </c>
      <c r="K35" s="27">
        <f>IF(H35="","",ROUND(FV(H35,$H$5+1-G35,-PMT(H35,$H$5,0,-$H$7,0),0,0),2))</f>
      </c>
      <c r="L35" s="30"/>
      <c r="O35" t="str">
        <f>IF(F35="","ausblenden","drucken")</f>
        <v>ausblenden</v>
      </c>
    </row>
    <row r="36" spans="2:15" ht="12.75">
      <c r="B36" s="20">
        <f>F36</f>
      </c>
      <c r="C36" s="32">
        <f>IF(F36&lt;&gt;"",C35,"")</f>
      </c>
      <c r="D36" s="30">
        <f>IF(B36&lt;&gt;"",D35+D35*C36,"")</f>
      </c>
      <c r="F36" s="20">
        <f>IF(AND(F35-F$11&lt;$D$5-1,F35&lt;&gt;""),F35+1,"")</f>
      </c>
      <c r="G36" s="31">
        <f>IF(F36="","",G35-1)</f>
      </c>
      <c r="H36" s="33"/>
      <c r="I36" s="30">
        <f>IF(H36="","",K36-K35-J36)</f>
      </c>
      <c r="J36" s="30">
        <f>IF(H36="","",ROUND(K35*H35,2))</f>
      </c>
      <c r="K36" s="27">
        <f>IF(H36="","",ROUND(FV(H36,$H$5+1-G36,-PMT(H36,$H$5,0,-$H$7,0),0,0),2))</f>
      </c>
      <c r="L36" s="30"/>
      <c r="O36" t="str">
        <f>IF(F36="","ausblenden","drucken")</f>
        <v>ausblenden</v>
      </c>
    </row>
    <row r="37" spans="2:15" ht="12.75">
      <c r="B37" s="20">
        <f>F37</f>
      </c>
      <c r="C37" s="32">
        <f>IF(F37&lt;&gt;"",C36,"")</f>
      </c>
      <c r="D37" s="30">
        <f>IF(B37&lt;&gt;"",D36+D36*C37,"")</f>
      </c>
      <c r="F37" s="20">
        <f>IF(AND(F36-F$11&lt;$D$5-1,F36&lt;&gt;""),F36+1,"")</f>
      </c>
      <c r="G37" s="31">
        <f>IF(F37="","",G36-1)</f>
      </c>
      <c r="H37" s="33"/>
      <c r="I37" s="30">
        <f>IF(H37="","",K37-K36-J37)</f>
      </c>
      <c r="J37" s="30">
        <f>IF(H37="","",ROUND(K36*H36,2))</f>
      </c>
      <c r="K37" s="27">
        <f>IF(H37="","",ROUND(FV(H37,$H$5+1-G37,-PMT(H37,$H$5,0,-$H$7,0),0,0),2))</f>
      </c>
      <c r="L37" s="30"/>
      <c r="O37" t="str">
        <f>IF(F37="","ausblenden","drucken")</f>
        <v>ausblenden</v>
      </c>
    </row>
    <row r="38" spans="2:15" ht="12.75">
      <c r="B38" s="20">
        <f>F38</f>
      </c>
      <c r="C38" s="32">
        <f>IF(F38&lt;&gt;"",C37,"")</f>
      </c>
      <c r="D38" s="30">
        <f>IF(B38&lt;&gt;"",D37+D37*C38,"")</f>
      </c>
      <c r="F38" s="20">
        <f>IF(AND(F37-F$11&lt;$D$5-1,F37&lt;&gt;""),F37+1,"")</f>
      </c>
      <c r="G38" s="31">
        <f>IF(F38="","",G37-1)</f>
      </c>
      <c r="H38" s="33"/>
      <c r="I38" s="30">
        <f>IF(H38="","",K38-K37-J38)</f>
      </c>
      <c r="J38" s="30">
        <f>IF(H38="","",ROUND(K37*H37,2))</f>
      </c>
      <c r="K38" s="27">
        <f>IF(H38="","",ROUND(FV(H38,$H$5+1-G38,-PMT(H38,$H$5,0,-$H$7,0),0,0),2))</f>
      </c>
      <c r="L38" s="30"/>
      <c r="O38" t="str">
        <f>IF(F38="","ausblenden","drucken")</f>
        <v>ausblenden</v>
      </c>
    </row>
    <row r="39" spans="2:15" ht="12.75">
      <c r="B39" s="20">
        <f>F39</f>
      </c>
      <c r="C39" s="32">
        <f>IF(F39&lt;&gt;"",C38,"")</f>
      </c>
      <c r="D39" s="30">
        <f>IF(B39&lt;&gt;"",D38+D38*C39,"")</f>
      </c>
      <c r="F39" s="20">
        <f>IF(AND(F38-F$11&lt;$D$5-1,F38&lt;&gt;""),F38+1,"")</f>
      </c>
      <c r="G39" s="31">
        <f>IF(F39="","",G38-1)</f>
      </c>
      <c r="H39" s="33"/>
      <c r="I39" s="30">
        <f>IF(H39="","",K39-K38-J39)</f>
      </c>
      <c r="J39" s="30">
        <f>IF(H39="","",ROUND(K38*H38,2))</f>
      </c>
      <c r="K39" s="27">
        <f>IF(H39="","",ROUND(FV(H39,$H$5+1-G39,-PMT(H39,$H$5,0,-$H$7,0),0,0),2))</f>
      </c>
      <c r="L39" s="30"/>
      <c r="O39" t="str">
        <f>IF(F39="","ausblenden","drucken")</f>
        <v>ausblenden</v>
      </c>
    </row>
    <row r="40" spans="2:15" ht="12.75">
      <c r="B40" s="20">
        <f>F40</f>
      </c>
      <c r="C40" s="32">
        <f>IF(F40&lt;&gt;"",C39,"")</f>
      </c>
      <c r="D40" s="30">
        <f>IF(B40&lt;&gt;"",D39+D39*C40,"")</f>
      </c>
      <c r="F40" s="20">
        <f>IF(AND(F39-F$11&lt;$D$5-1,F39&lt;&gt;""),F39+1,"")</f>
      </c>
      <c r="G40" s="31">
        <f>IF(F40="","",G39-1)</f>
      </c>
      <c r="H40" s="33"/>
      <c r="I40" s="30">
        <f>IF(H40="","",K40-K39-J40)</f>
      </c>
      <c r="J40" s="30">
        <f>IF(H40="","",ROUND(K39*H39,2))</f>
      </c>
      <c r="K40" s="27">
        <f>IF(H40="","",ROUND(FV(H40,$H$5+1-G40,-PMT(H40,$H$5,0,-$H$7,0),0,0),2))</f>
      </c>
      <c r="L40" s="30"/>
      <c r="O40" t="str">
        <f>IF(F40="","ausblenden","drucken")</f>
        <v>ausblenden</v>
      </c>
    </row>
  </sheetData>
  <sheetProtection selectLockedCells="1" selectUnlockedCells="1"/>
  <autoFilter ref="O10:O40"/>
  <conditionalFormatting sqref="D12:D40">
    <cfRule type="expression" priority="1" dxfId="0" stopIfTrue="1">
      <formula>$B12&lt;&gt;""</formula>
    </cfRule>
  </conditionalFormatting>
  <conditionalFormatting sqref="F12:G40 M20:M40">
    <cfRule type="expression" priority="2" dxfId="0" stopIfTrue="1">
      <formula>$F12&lt;&gt;""</formula>
    </cfRule>
  </conditionalFormatting>
  <conditionalFormatting sqref="H20:H40">
    <cfRule type="expression" priority="3" dxfId="1" stopIfTrue="1">
      <formula>F20&lt;&gt;""</formula>
    </cfRule>
  </conditionalFormatting>
  <conditionalFormatting sqref="I12:J40">
    <cfRule type="expression" priority="4" dxfId="2" stopIfTrue="1">
      <formula>$F12&lt;&gt;""</formula>
    </cfRule>
  </conditionalFormatting>
  <conditionalFormatting sqref="L12:L40">
    <cfRule type="expression" priority="5" dxfId="3" stopIfTrue="1">
      <formula>$F12&lt;&gt;""</formula>
    </cfRule>
  </conditionalFormatting>
  <conditionalFormatting sqref="B12:B40">
    <cfRule type="cellIs" priority="6" dxfId="0" operator="notEqual" stopIfTrue="1">
      <formula>""</formula>
    </cfRule>
  </conditionalFormatting>
  <conditionalFormatting sqref="C13:C40">
    <cfRule type="expression" priority="7" dxfId="4" stopIfTrue="1">
      <formula>B13&lt;&gt;""</formula>
    </cfRule>
  </conditionalFormatting>
  <conditionalFormatting sqref="K11:K40">
    <cfRule type="expression" priority="8" dxfId="5" stopIfTrue="1">
      <formula>F11&lt;&gt;""</formula>
    </cfRule>
  </conditionalFormatting>
  <printOptions/>
  <pageMargins left="0.7875" right="0.7875" top="0.8861111111111111" bottom="1.025" header="0.7875" footer="0.7875"/>
  <pageSetup fitToWidth="0" fitToHeight="1" horizontalDpi="300" verticalDpi="300" orientation="landscape" paperSize="9"/>
  <headerFooter alignWithMargins="0">
    <oddFooter>&amp;CSeite &amp;P von &amp;N&amp;RDruck: &amp;D,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einer Rückstellung nach dem Barwertverfahren, jährlich</dc:title>
  <dc:subject/>
  <dc:creator>Jörg Bock</dc:creator>
  <cp:keywords/>
  <dc:description>www.waldlandwelt.de</dc:description>
  <cp:lastModifiedBy>Jörg Bock</cp:lastModifiedBy>
  <dcterms:created xsi:type="dcterms:W3CDTF">2018-03-24T14:53:52Z</dcterms:created>
  <dcterms:modified xsi:type="dcterms:W3CDTF">2018-03-27T16:27:51Z</dcterms:modified>
  <cp:category/>
  <cp:version/>
  <cp:contentType/>
  <cp:contentStatus/>
  <cp:revision>10</cp:revision>
</cp:coreProperties>
</file>